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TODO\0 PROCESOS SELECCION\ESTABILIZACION LEY 20 2021\TAEX2201\"/>
    </mc:Choice>
  </mc:AlternateContent>
  <xr:revisionPtr revIDLastSave="0" documentId="13_ncr:1_{C5DDADB9-B3FC-4068-BCEA-988306FB9928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37" i="2"/>
  <c r="G19" i="2" l="1"/>
  <c r="E19" i="2" s="1"/>
  <c r="G18" i="2" l="1"/>
  <c r="E18" i="2" s="1"/>
  <c r="G38" i="2" l="1"/>
  <c r="G37" i="2"/>
  <c r="E36" i="2"/>
  <c r="G36" i="2" s="1"/>
  <c r="E31" i="2" l="1"/>
  <c r="G31" i="2" s="1"/>
  <c r="E30" i="2"/>
  <c r="E29" i="2"/>
  <c r="G29" i="2" s="1"/>
  <c r="E27" i="2"/>
  <c r="G27" i="2" s="1"/>
  <c r="E26" i="2"/>
  <c r="G26" i="2" s="1"/>
  <c r="G28" i="2"/>
  <c r="E28" i="2" s="1"/>
  <c r="G30" i="2" l="1"/>
  <c r="G32" i="2"/>
  <c r="E32" i="2" s="1"/>
  <c r="G20" i="2"/>
  <c r="E20" i="2" s="1"/>
  <c r="G21" i="2" l="1"/>
  <c r="E21" i="2" s="1"/>
  <c r="G22" i="2" s="1"/>
  <c r="G39" i="2" l="1"/>
  <c r="E39" i="2" s="1"/>
  <c r="E22" i="2"/>
  <c r="E43" i="2" l="1"/>
  <c r="D14" i="2" s="1"/>
</calcChain>
</file>

<file path=xl/sharedStrings.xml><?xml version="1.0" encoding="utf-8"?>
<sst xmlns="http://schemas.openxmlformats.org/spreadsheetml/2006/main" count="53" uniqueCount="48">
  <si>
    <t>PUNTUACIÓN</t>
  </si>
  <si>
    <t>SI</t>
  </si>
  <si>
    <t>NO</t>
  </si>
  <si>
    <t>Nombre y apellidos:</t>
  </si>
  <si>
    <t>email:</t>
  </si>
  <si>
    <t>teléfono de contacto:</t>
  </si>
  <si>
    <t>TOTAL FORMACIÓN REGLADA</t>
  </si>
  <si>
    <t>CÓDIGO</t>
  </si>
  <si>
    <t>M1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</si>
  <si>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</si>
  <si>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</si>
  <si>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</si>
  <si>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</si>
  <si>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</si>
  <si>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</si>
  <si>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</si>
  <si>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</si>
  <si>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 xml:space="preserve">Titulación de Grado, Ingeniería superior o licenciatura: 5 puntos por titulación hasta un máximo de 5 puntos. </t>
  </si>
  <si>
    <t>Impartición de talleres, charlas divulgativas y/o formativas, formación especializada formación o talleres relacionados con transferencia de conocimiento: 0,75 puntos por cada acción acreditada</t>
  </si>
  <si>
    <t>M1c 
(si/no)</t>
  </si>
  <si>
    <t>M2a
(nº cursos)</t>
  </si>
  <si>
    <t>M2d
(nº representaciones)</t>
  </si>
  <si>
    <t>M2b
(nº cursos)</t>
  </si>
  <si>
    <t>M2e
(nº asistencias)</t>
  </si>
  <si>
    <t>M2f
(nº acciones)</t>
  </si>
  <si>
    <t>M2c
(si/no)</t>
  </si>
  <si>
    <t>TOTAL FORMACION CONTINUADA</t>
  </si>
  <si>
    <t>EXPERIENCIA PROFESIONAL. Máximo 60 puntos.</t>
  </si>
  <si>
    <t>Por servicios laborales prestados, en Universidades Públicas y/o sus Entidades Dependientes, así como otras entidades públicas, con nombramiento o contrato laboral de categoría similar, equivalente o superior a la de las plazas a estabilizar según lo referido en el convenio Colectivo de la Fundación desempeñando, al menos cuatro de las funciones especificadas en el punto 2 de esta convocatoria: 0,3 puntos por mes</t>
  </si>
  <si>
    <t>Por servicios laborales prestados en entidades del Sector Privado con contrato laboral de categoría similar, equivalente o superior a la de las plazas a estabilizar según lo referido en el convenio Colectivo de la Fundación, desempeñando, al menos, cinco de las funciones especificadas en el punto 2 de esta convocatoria: 0,2 puntos por mes</t>
  </si>
  <si>
    <t>TOTAL EXPERIENCIA PROFESIONAL</t>
  </si>
  <si>
    <t>M3a
(nº meses)</t>
  </si>
  <si>
    <t>M3b
(nº meses)</t>
  </si>
  <si>
    <t>M3c
(nº meses)</t>
  </si>
  <si>
    <t>M1d
(si/no)</t>
  </si>
  <si>
    <t xml:space="preserve">Titulación de máster oficial o Suficiencia investigadora (D.E.A.): 1 punto </t>
  </si>
  <si>
    <t>Titulación de doctorado: 1 punto</t>
  </si>
  <si>
    <t>FORMACION REGLADA. Máximo 10 puntos.</t>
  </si>
  <si>
    <t xml:space="preserve">Titulación de Diplomatura o Ingeniería Técnica: 3 puntos </t>
  </si>
  <si>
    <t>Por servicios laborales prestados en la Fundación General de la Universidad de Valladolid, con contrato laboral de categoría similar, equivalente o superior a la de técnico de apoyo según lo referido en el Convenio Colectivo de la Fundación desempeñando, al menos cuatro de las funciones especificadas en el punto 2 de esta convocatoria: 0,8 puntos por mes</t>
  </si>
  <si>
    <t>M1b 
(nº de titulaciones)</t>
  </si>
  <si>
    <t>M1a 
(si/no)</t>
  </si>
  <si>
    <t>FORMACION CONTINUADA. Máximo 30 puntos.</t>
  </si>
  <si>
    <t>Formación específica en materia de transferencia de conocimiento: 0,75 puntos por cada curso acreditado de 10 horas o más</t>
  </si>
  <si>
    <t>Formación en otras competencias transversales y cualquier otro mérito debidamente acreditado relacionado con las funciones a desarrollar que sea susceptible de ser considerado por la Comisión de Selección: 0,5 puntos por cada curso acreditado de 2 horas o más.</t>
  </si>
  <si>
    <t>Inglés: Título de nivel B2, First Certificate of English, o equivalente: 5 puntos</t>
  </si>
  <si>
    <t>Asistencia a jornadas, eventos, talleres o cualquier otra actividad debidamente justificada, susceptible de ser considerada por la Comisión de Selección, relacionado con innovación y/o transferencia de conocimiento: 0,5 puntos por cada asistencia acreditada.</t>
  </si>
  <si>
    <t>Miembro de órganos directivos o de grupo de trabajo de clúster, redes o plataformas de innovación o transferencia: 2 puntos por cada representación acreditada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</si>
</sst>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164" fontId="2" fillId="2" borderId="21" xfId="0" applyNumberFormat="1" applyFont="1" applyFill="1" applyBorder="1" applyAlignment="1" applyProtection="1">
      <alignment horizontal="center" vertical="center" wrapText="1"/>
    </xf>
    <xf numFmtId="4" fontId="4" fillId="2" borderId="15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2" fillId="2" borderId="21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164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3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2" xfId="0" applyNumberFormat="1" applyFont="1" applyFill="1" applyBorder="1" applyAlignment="1" applyProtection="1">
      <alignment horizontal="center" vertical="center" wrapText="1"/>
    </xf>
    <xf numFmtId="4" fontId="2" fillId="2" borderId="16" xfId="0" applyNumberFormat="1" applyFont="1" applyFill="1" applyBorder="1" applyAlignment="1" applyProtection="1">
      <alignment horizontal="center" vertical="center" wrapText="1"/>
    </xf>
    <xf numFmtId="3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justify" vertical="center" wrapText="1"/>
    </xf>
    <xf numFmtId="0" fontId="2" fillId="5" borderId="0" xfId="0" applyFont="1" applyFill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justify" vertical="center"/>
    </xf>
    <xf numFmtId="4" fontId="1" fillId="0" borderId="0" xfId="0" applyNumberFormat="1" applyFont="1" applyAlignment="1" applyProtection="1">
      <alignment horizontal="justify" vertical="center"/>
    </xf>
    <xf numFmtId="0" fontId="1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2" fillId="2" borderId="5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3" fontId="1" fillId="0" borderId="0" xfId="0" applyNumberFormat="1" applyFont="1" applyAlignment="1" applyProtection="1">
      <alignment horizontal="justify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justify" vertical="center" wrapText="1"/>
    </xf>
    <xf numFmtId="0" fontId="1" fillId="2" borderId="17" xfId="0" applyFont="1" applyFill="1" applyBorder="1" applyAlignment="1" applyProtection="1">
      <alignment horizontal="justify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justify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justify" vertical="center"/>
    </xf>
    <xf numFmtId="2" fontId="4" fillId="6" borderId="1" xfId="0" applyNumberFormat="1" applyFont="1" applyFill="1" applyBorder="1" applyAlignment="1" applyProtection="1">
      <alignment horizontal="center" vertical="center"/>
    </xf>
    <xf numFmtId="2" fontId="4" fillId="6" borderId="13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justify" vertical="center"/>
      <protection locked="0"/>
    </xf>
    <xf numFmtId="0" fontId="1" fillId="4" borderId="13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01D498-ECD2-4D15-9832-68F0EBB385AF}"/>
            </a:ext>
          </a:extLst>
        </xdr:cNvPr>
        <xdr:cNvSpPr txBox="1"/>
      </xdr:nvSpPr>
      <xdr:spPr>
        <a:xfrm>
          <a:off x="228600" y="85725"/>
          <a:ext cx="2971800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352425</xdr:colOff>
      <xdr:row>0</xdr:row>
      <xdr:rowOff>209550</xdr:rowOff>
    </xdr:from>
    <xdr:to>
      <xdr:col>3</xdr:col>
      <xdr:colOff>95250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465CF9-6052-4997-A878-5059E417F0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09550"/>
          <a:ext cx="1952625" cy="7143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0</xdr:colOff>
      <xdr:row>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F52F056-0690-434D-8759-000A03E4A7AE}"/>
            </a:ext>
          </a:extLst>
        </xdr:cNvPr>
        <xdr:cNvSpPr txBox="1"/>
      </xdr:nvSpPr>
      <xdr:spPr>
        <a:xfrm>
          <a:off x="3200400" y="85725"/>
          <a:ext cx="5324475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-TAEX2201-</a:t>
          </a:r>
        </a:p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ESTABILIZACIÓN EXCEPCIONAL DE UNA PLAZA DE GESTOR ESPECIALIZADO EN EL ÁREA DE INNOVACIÓN Y TRANSFERENCIA DE LA FUNDACION GENERAL DE LA UNIVERSIDAD DE VALLADOLID</a:t>
          </a:r>
          <a:endParaRPr lang="es-E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0</xdr:row>
      <xdr:rowOff>85725</xdr:rowOff>
    </xdr:from>
    <xdr:to>
      <xdr:col>5</xdr:col>
      <xdr:colOff>0</xdr:colOff>
      <xdr:row>3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0FE044-9EEE-44D2-98E4-6ACDC5A80691}"/>
            </a:ext>
          </a:extLst>
        </xdr:cNvPr>
        <xdr:cNvSpPr txBox="1"/>
      </xdr:nvSpPr>
      <xdr:spPr>
        <a:xfrm>
          <a:off x="8524875" y="85725"/>
          <a:ext cx="1190625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63F3-BDD0-4D7B-8E9A-5041BC6F0F3D}">
  <sheetPr>
    <pageSetUpPr fitToPage="1"/>
  </sheetPr>
  <dimension ref="A1:O45"/>
  <sheetViews>
    <sheetView tabSelected="1" topLeftCell="A25" workbookViewId="0">
      <selection activeCell="J31" sqref="J31"/>
    </sheetView>
  </sheetViews>
  <sheetFormatPr baseColWidth="10" defaultColWidth="11.42578125" defaultRowHeight="15" x14ac:dyDescent="0.25"/>
  <cols>
    <col min="1" max="1" width="3.42578125" style="26" customWidth="1"/>
    <col min="2" max="2" width="20.5703125" style="26" customWidth="1"/>
    <col min="3" max="3" width="12.5703125" style="26" customWidth="1"/>
    <col min="4" max="4" width="83.140625" style="26" customWidth="1"/>
    <col min="5" max="5" width="14.42578125" style="59" customWidth="1"/>
    <col min="6" max="6" width="6.7109375" style="26" hidden="1" customWidth="1"/>
    <col min="7" max="7" width="11.42578125" style="25" hidden="1" customWidth="1"/>
    <col min="8" max="8" width="11.42578125" style="26" customWidth="1"/>
    <col min="9" max="9" width="11.42578125" style="27" customWidth="1"/>
    <col min="10" max="11" width="11.42578125" style="26" customWidth="1"/>
    <col min="12" max="16384" width="11.42578125" style="26"/>
  </cols>
  <sheetData>
    <row r="1" spans="1:15" ht="33.75" customHeight="1" x14ac:dyDescent="0.25">
      <c r="A1" s="22"/>
      <c r="B1" s="23"/>
      <c r="C1" s="23"/>
      <c r="D1" s="23"/>
      <c r="E1" s="24"/>
      <c r="F1" s="22"/>
    </row>
    <row r="2" spans="1:15" ht="27.75" customHeight="1" x14ac:dyDescent="0.25">
      <c r="A2" s="22"/>
      <c r="B2" s="23"/>
      <c r="C2" s="23"/>
      <c r="D2" s="23"/>
      <c r="E2" s="24"/>
      <c r="F2" s="22"/>
    </row>
    <row r="3" spans="1:15" ht="24.75" customHeight="1" x14ac:dyDescent="0.25">
      <c r="A3" s="22"/>
      <c r="B3" s="23"/>
      <c r="C3" s="23"/>
      <c r="D3" s="23"/>
      <c r="E3" s="24"/>
      <c r="F3" s="22"/>
    </row>
    <row r="4" spans="1:15" ht="32.25" customHeight="1" thickBot="1" x14ac:dyDescent="0.3">
      <c r="A4" s="22"/>
      <c r="B4" s="23"/>
      <c r="C4" s="23"/>
      <c r="D4" s="23"/>
      <c r="E4" s="24"/>
      <c r="F4" s="22"/>
    </row>
    <row r="5" spans="1:15" s="30" customFormat="1" ht="20.25" thickTop="1" thickBot="1" x14ac:dyDescent="0.3">
      <c r="A5" s="28"/>
      <c r="B5" s="82" t="s">
        <v>13</v>
      </c>
      <c r="C5" s="83"/>
      <c r="D5" s="83"/>
      <c r="E5" s="84"/>
      <c r="F5" s="28"/>
      <c r="G5" s="29"/>
      <c r="I5" s="31"/>
    </row>
    <row r="6" spans="1:15" s="30" customFormat="1" ht="15.75" thickTop="1" x14ac:dyDescent="0.25">
      <c r="A6" s="28"/>
      <c r="B6" s="32"/>
      <c r="C6" s="33"/>
      <c r="D6" s="33"/>
      <c r="E6" s="34"/>
      <c r="F6" s="28"/>
      <c r="I6" s="31"/>
    </row>
    <row r="7" spans="1:15" s="30" customFormat="1" ht="15" customHeight="1" x14ac:dyDescent="0.25">
      <c r="A7" s="28"/>
      <c r="B7" s="76" t="s">
        <v>3</v>
      </c>
      <c r="C7" s="77"/>
      <c r="D7" s="80"/>
      <c r="E7" s="81"/>
      <c r="F7" s="28"/>
      <c r="I7" s="31"/>
    </row>
    <row r="8" spans="1:15" s="30" customFormat="1" ht="15" customHeight="1" x14ac:dyDescent="0.25">
      <c r="A8" s="28"/>
      <c r="B8" s="76" t="s">
        <v>12</v>
      </c>
      <c r="C8" s="77"/>
      <c r="D8" s="80"/>
      <c r="E8" s="81"/>
      <c r="F8" s="28"/>
      <c r="G8" s="29" t="s">
        <v>1</v>
      </c>
      <c r="I8" s="31"/>
      <c r="O8" s="35"/>
    </row>
    <row r="9" spans="1:15" s="30" customFormat="1" x14ac:dyDescent="0.25">
      <c r="A9" s="28"/>
      <c r="B9" s="76" t="s">
        <v>4</v>
      </c>
      <c r="C9" s="77"/>
      <c r="D9" s="80"/>
      <c r="E9" s="81"/>
      <c r="F9" s="28"/>
      <c r="G9" s="29" t="s">
        <v>2</v>
      </c>
      <c r="I9" s="31"/>
    </row>
    <row r="10" spans="1:15" s="30" customFormat="1" x14ac:dyDescent="0.25">
      <c r="A10" s="28"/>
      <c r="B10" s="76" t="s">
        <v>14</v>
      </c>
      <c r="C10" s="77"/>
      <c r="D10" s="80"/>
      <c r="E10" s="81"/>
      <c r="F10" s="28"/>
      <c r="G10" s="29"/>
      <c r="I10" s="31"/>
    </row>
    <row r="11" spans="1:15" s="30" customFormat="1" x14ac:dyDescent="0.25">
      <c r="A11" s="28"/>
      <c r="B11" s="76" t="s">
        <v>15</v>
      </c>
      <c r="C11" s="77"/>
      <c r="D11" s="80"/>
      <c r="E11" s="81"/>
      <c r="F11" s="28"/>
      <c r="G11" s="29"/>
      <c r="I11" s="31"/>
    </row>
    <row r="12" spans="1:15" s="30" customFormat="1" x14ac:dyDescent="0.25">
      <c r="A12" s="28"/>
      <c r="B12" s="36" t="s">
        <v>16</v>
      </c>
      <c r="C12" s="37"/>
      <c r="D12" s="80"/>
      <c r="E12" s="81"/>
      <c r="F12" s="28"/>
      <c r="G12" s="29"/>
      <c r="I12" s="31"/>
    </row>
    <row r="13" spans="1:15" s="30" customFormat="1" ht="14.25" customHeight="1" x14ac:dyDescent="0.25">
      <c r="A13" s="28"/>
      <c r="B13" s="76" t="s">
        <v>5</v>
      </c>
      <c r="C13" s="77"/>
      <c r="D13" s="80"/>
      <c r="E13" s="81"/>
      <c r="F13" s="28"/>
      <c r="G13" s="29"/>
      <c r="I13" s="31"/>
    </row>
    <row r="14" spans="1:15" s="30" customFormat="1" ht="16.5" customHeight="1" x14ac:dyDescent="0.25">
      <c r="A14" s="28"/>
      <c r="B14" s="76" t="s">
        <v>10</v>
      </c>
      <c r="C14" s="77"/>
      <c r="D14" s="78">
        <f>E43</f>
        <v>0</v>
      </c>
      <c r="E14" s="79"/>
      <c r="F14" s="28"/>
      <c r="G14" s="29"/>
      <c r="I14" s="31"/>
    </row>
    <row r="15" spans="1:15" s="30" customFormat="1" ht="14.25" customHeight="1" thickBot="1" x14ac:dyDescent="0.3">
      <c r="A15" s="28"/>
      <c r="B15" s="36"/>
      <c r="C15" s="33"/>
      <c r="D15" s="33"/>
      <c r="E15" s="38"/>
      <c r="F15" s="28"/>
      <c r="G15" s="29"/>
      <c r="I15" s="31"/>
    </row>
    <row r="16" spans="1:15" ht="16.5" customHeight="1" thickTop="1" thickBot="1" x14ac:dyDescent="0.3">
      <c r="A16" s="22"/>
      <c r="B16" s="39" t="s">
        <v>7</v>
      </c>
      <c r="C16" s="72" t="s">
        <v>37</v>
      </c>
      <c r="D16" s="73"/>
      <c r="E16" s="70" t="s">
        <v>0</v>
      </c>
      <c r="F16" s="22"/>
    </row>
    <row r="17" spans="1:10" ht="17.25" customHeight="1" thickTop="1" thickBot="1" x14ac:dyDescent="0.3">
      <c r="A17" s="22"/>
      <c r="B17" s="39" t="s">
        <v>8</v>
      </c>
      <c r="C17" s="74"/>
      <c r="D17" s="75"/>
      <c r="E17" s="71"/>
      <c r="F17" s="22"/>
    </row>
    <row r="18" spans="1:10" ht="35.1" customHeight="1" thickTop="1" thickBot="1" x14ac:dyDescent="0.3">
      <c r="A18" s="22"/>
      <c r="B18" s="47" t="s">
        <v>41</v>
      </c>
      <c r="C18" s="64"/>
      <c r="D18" s="61" t="s">
        <v>38</v>
      </c>
      <c r="E18" s="10">
        <f>3*G18</f>
        <v>0</v>
      </c>
      <c r="F18" s="22"/>
      <c r="G18" s="25">
        <f>IF(C18=$G$8,1,0)</f>
        <v>0</v>
      </c>
    </row>
    <row r="19" spans="1:10" ht="35.1" customHeight="1" thickTop="1" thickBot="1" x14ac:dyDescent="0.3">
      <c r="A19" s="22"/>
      <c r="B19" s="48" t="s">
        <v>40</v>
      </c>
      <c r="C19" s="16"/>
      <c r="D19" s="61" t="s">
        <v>17</v>
      </c>
      <c r="E19" s="18">
        <f>IF(G19&gt;5,5,G19)</f>
        <v>0</v>
      </c>
      <c r="F19" s="22"/>
      <c r="G19" s="25">
        <f>C19*5</f>
        <v>0</v>
      </c>
    </row>
    <row r="20" spans="1:10" ht="35.1" customHeight="1" thickBot="1" x14ac:dyDescent="0.3">
      <c r="A20" s="22"/>
      <c r="B20" s="48" t="s">
        <v>19</v>
      </c>
      <c r="C20" s="11"/>
      <c r="D20" s="61" t="s">
        <v>35</v>
      </c>
      <c r="E20" s="10">
        <f>1*G20</f>
        <v>0</v>
      </c>
      <c r="F20" s="22"/>
      <c r="G20" s="25">
        <f>IF(C20=$G$8,1,0)</f>
        <v>0</v>
      </c>
    </row>
    <row r="21" spans="1:10" ht="35.1" customHeight="1" thickBot="1" x14ac:dyDescent="0.3">
      <c r="A21" s="22"/>
      <c r="B21" s="49" t="s">
        <v>34</v>
      </c>
      <c r="C21" s="4"/>
      <c r="D21" s="61" t="s">
        <v>36</v>
      </c>
      <c r="E21" s="5">
        <f>1*G21</f>
        <v>0</v>
      </c>
      <c r="F21" s="22"/>
      <c r="G21" s="25">
        <f>IF(C21=$G$8,1,0)</f>
        <v>0</v>
      </c>
    </row>
    <row r="22" spans="1:10" ht="21.75" customHeight="1" thickTop="1" thickBot="1" x14ac:dyDescent="0.3">
      <c r="A22" s="22"/>
      <c r="B22" s="40"/>
      <c r="C22" s="1"/>
      <c r="D22" s="13" t="s">
        <v>6</v>
      </c>
      <c r="E22" s="12">
        <f>SUM(E18:E21)</f>
        <v>0</v>
      </c>
      <c r="F22" s="22"/>
      <c r="G22" s="25">
        <f>SUM(E18:E21)</f>
        <v>0</v>
      </c>
    </row>
    <row r="23" spans="1:10" ht="21.75" customHeight="1" thickTop="1" thickBot="1" x14ac:dyDescent="0.3">
      <c r="A23" s="22"/>
      <c r="B23" s="41"/>
      <c r="C23" s="2"/>
      <c r="D23" s="2"/>
      <c r="E23" s="3"/>
      <c r="F23" s="22"/>
    </row>
    <row r="24" spans="1:10" ht="23.25" customHeight="1" thickTop="1" thickBot="1" x14ac:dyDescent="0.3">
      <c r="A24" s="22"/>
      <c r="B24" s="39" t="s">
        <v>7</v>
      </c>
      <c r="C24" s="72" t="s">
        <v>42</v>
      </c>
      <c r="D24" s="73"/>
      <c r="E24" s="70" t="s">
        <v>0</v>
      </c>
      <c r="F24" s="22"/>
    </row>
    <row r="25" spans="1:10" ht="23.25" customHeight="1" thickTop="1" thickBot="1" x14ac:dyDescent="0.3">
      <c r="A25" s="22"/>
      <c r="B25" s="39" t="s">
        <v>9</v>
      </c>
      <c r="C25" s="74"/>
      <c r="D25" s="75"/>
      <c r="E25" s="71"/>
      <c r="F25" s="22"/>
    </row>
    <row r="26" spans="1:10" ht="39" customHeight="1" thickTop="1" thickBot="1" x14ac:dyDescent="0.3">
      <c r="A26" s="22"/>
      <c r="B26" s="42" t="s">
        <v>20</v>
      </c>
      <c r="C26" s="15"/>
      <c r="D26" s="61" t="s">
        <v>43</v>
      </c>
      <c r="E26" s="18">
        <f>C26*0.75</f>
        <v>0</v>
      </c>
      <c r="F26" s="22"/>
      <c r="G26" s="25">
        <f t="shared" ref="G26:G31" si="0">E26</f>
        <v>0</v>
      </c>
    </row>
    <row r="27" spans="1:10" ht="63" customHeight="1" thickBot="1" x14ac:dyDescent="0.3">
      <c r="A27" s="22"/>
      <c r="B27" s="43" t="s">
        <v>22</v>
      </c>
      <c r="C27" s="16"/>
      <c r="D27" s="62" t="s">
        <v>44</v>
      </c>
      <c r="E27" s="19">
        <f>C27*0.5</f>
        <v>0</v>
      </c>
      <c r="F27" s="22"/>
      <c r="G27" s="25">
        <f t="shared" si="0"/>
        <v>0</v>
      </c>
    </row>
    <row r="28" spans="1:10" ht="39" customHeight="1" thickBot="1" x14ac:dyDescent="0.3">
      <c r="A28" s="22"/>
      <c r="B28" s="43" t="s">
        <v>25</v>
      </c>
      <c r="C28" s="11"/>
      <c r="D28" s="61" t="s">
        <v>45</v>
      </c>
      <c r="E28" s="10">
        <f>5*G28</f>
        <v>0</v>
      </c>
      <c r="F28" s="22"/>
      <c r="G28" s="25">
        <f>IF(C28=$G$8,1,0)</f>
        <v>0</v>
      </c>
    </row>
    <row r="29" spans="1:10" ht="39" customHeight="1" thickBot="1" x14ac:dyDescent="0.3">
      <c r="A29" s="22"/>
      <c r="B29" s="43" t="s">
        <v>21</v>
      </c>
      <c r="C29" s="16"/>
      <c r="D29" s="61" t="s">
        <v>47</v>
      </c>
      <c r="E29" s="19">
        <f>C29*2</f>
        <v>0</v>
      </c>
      <c r="F29" s="22"/>
      <c r="G29" s="25">
        <f t="shared" si="0"/>
        <v>0</v>
      </c>
    </row>
    <row r="30" spans="1:10" ht="46.15" customHeight="1" thickBot="1" x14ac:dyDescent="0.3">
      <c r="A30" s="22"/>
      <c r="B30" s="43" t="s">
        <v>23</v>
      </c>
      <c r="C30" s="16"/>
      <c r="D30" s="61" t="s">
        <v>46</v>
      </c>
      <c r="E30" s="19">
        <f>C30*0.5</f>
        <v>0</v>
      </c>
      <c r="F30" s="22"/>
      <c r="G30" s="25">
        <f t="shared" si="0"/>
        <v>0</v>
      </c>
    </row>
    <row r="31" spans="1:10" ht="51.75" customHeight="1" thickBot="1" x14ac:dyDescent="0.3">
      <c r="A31" s="22"/>
      <c r="B31" s="44" t="s">
        <v>24</v>
      </c>
      <c r="C31" s="17"/>
      <c r="D31" s="61" t="s">
        <v>18</v>
      </c>
      <c r="E31" s="9">
        <f>C31*0.75</f>
        <v>0</v>
      </c>
      <c r="F31" s="22"/>
      <c r="G31" s="25">
        <f t="shared" si="0"/>
        <v>0</v>
      </c>
      <c r="I31" s="45"/>
      <c r="J31" s="46"/>
    </row>
    <row r="32" spans="1:10" ht="22.5" customHeight="1" thickTop="1" thickBot="1" x14ac:dyDescent="0.3">
      <c r="A32" s="22"/>
      <c r="B32" s="40"/>
      <c r="C32" s="1"/>
      <c r="D32" s="14" t="s">
        <v>26</v>
      </c>
      <c r="E32" s="6">
        <f>IF(G32&gt;30,30,G32)</f>
        <v>0</v>
      </c>
      <c r="F32" s="22"/>
      <c r="G32" s="25">
        <f>SUM(E26:E31)</f>
        <v>0</v>
      </c>
    </row>
    <row r="33" spans="1:9" ht="22.5" customHeight="1" thickTop="1" thickBot="1" x14ac:dyDescent="0.3">
      <c r="A33" s="22"/>
      <c r="B33" s="2"/>
      <c r="C33" s="3"/>
      <c r="D33" s="7"/>
      <c r="E33" s="8"/>
      <c r="F33" s="22"/>
    </row>
    <row r="34" spans="1:9" ht="23.25" customHeight="1" thickTop="1" thickBot="1" x14ac:dyDescent="0.3">
      <c r="A34" s="22"/>
      <c r="B34" s="39" t="s">
        <v>7</v>
      </c>
      <c r="C34" s="72" t="s">
        <v>27</v>
      </c>
      <c r="D34" s="73"/>
      <c r="E34" s="70" t="s">
        <v>0</v>
      </c>
      <c r="F34" s="22"/>
    </row>
    <row r="35" spans="1:9" ht="23.25" customHeight="1" thickTop="1" thickBot="1" x14ac:dyDescent="0.3">
      <c r="A35" s="22"/>
      <c r="B35" s="39" t="s">
        <v>11</v>
      </c>
      <c r="C35" s="74"/>
      <c r="D35" s="75"/>
      <c r="E35" s="71"/>
      <c r="F35" s="22"/>
    </row>
    <row r="36" spans="1:9" ht="84.95" customHeight="1" thickTop="1" thickBot="1" x14ac:dyDescent="0.3">
      <c r="A36" s="22"/>
      <c r="B36" s="47" t="s">
        <v>31</v>
      </c>
      <c r="C36" s="20"/>
      <c r="D36" s="63" t="s">
        <v>39</v>
      </c>
      <c r="E36" s="18">
        <f>C36*0.8</f>
        <v>0</v>
      </c>
      <c r="F36" s="22"/>
      <c r="G36" s="25">
        <f t="shared" ref="G36:G38" si="1">E36</f>
        <v>0</v>
      </c>
    </row>
    <row r="37" spans="1:9" ht="84.95" customHeight="1" thickBot="1" x14ac:dyDescent="0.3">
      <c r="A37" s="22"/>
      <c r="B37" s="48" t="s">
        <v>32</v>
      </c>
      <c r="C37" s="21"/>
      <c r="D37" s="63" t="s">
        <v>28</v>
      </c>
      <c r="E37" s="19">
        <f>C37*0.3</f>
        <v>0</v>
      </c>
      <c r="F37" s="22"/>
      <c r="G37" s="25">
        <f t="shared" si="1"/>
        <v>0</v>
      </c>
    </row>
    <row r="38" spans="1:9" ht="84.95" customHeight="1" thickBot="1" x14ac:dyDescent="0.3">
      <c r="A38" s="22"/>
      <c r="B38" s="48" t="s">
        <v>33</v>
      </c>
      <c r="C38" s="21"/>
      <c r="D38" s="63" t="s">
        <v>29</v>
      </c>
      <c r="E38" s="19">
        <f>C38*0.2</f>
        <v>0</v>
      </c>
      <c r="F38" s="22"/>
      <c r="G38" s="25">
        <f t="shared" si="1"/>
        <v>0</v>
      </c>
    </row>
    <row r="39" spans="1:9" s="51" customFormat="1" ht="22.5" customHeight="1" thickTop="1" thickBot="1" x14ac:dyDescent="0.3">
      <c r="A39" s="50"/>
      <c r="B39" s="40"/>
      <c r="C39" s="1"/>
      <c r="D39" s="13" t="s">
        <v>30</v>
      </c>
      <c r="E39" s="6">
        <f>IF(G39&gt;60,60,G39)</f>
        <v>0</v>
      </c>
      <c r="F39" s="22"/>
      <c r="G39" s="25">
        <f>SUM(G36:G38)</f>
        <v>0</v>
      </c>
      <c r="I39" s="52"/>
    </row>
    <row r="40" spans="1:9" s="51" customFormat="1" ht="22.5" customHeight="1" thickTop="1" x14ac:dyDescent="0.25">
      <c r="A40" s="50"/>
      <c r="B40" s="2"/>
      <c r="C40" s="3"/>
      <c r="D40" s="7"/>
      <c r="E40" s="8"/>
      <c r="F40" s="22"/>
      <c r="G40" s="25"/>
      <c r="I40" s="52"/>
    </row>
    <row r="41" spans="1:9" s="51" customFormat="1" ht="22.5" customHeight="1" thickBot="1" x14ac:dyDescent="0.3">
      <c r="A41" s="50"/>
      <c r="B41" s="2"/>
      <c r="C41" s="3"/>
      <c r="D41" s="7"/>
      <c r="E41" s="8"/>
      <c r="F41" s="50"/>
      <c r="G41" s="53"/>
      <c r="I41" s="52"/>
    </row>
    <row r="42" spans="1:9" ht="9" customHeight="1" thickTop="1" thickBot="1" x14ac:dyDescent="0.3">
      <c r="A42" s="22"/>
      <c r="B42" s="54"/>
      <c r="C42" s="55"/>
      <c r="D42" s="56"/>
      <c r="E42" s="57"/>
      <c r="F42" s="22"/>
    </row>
    <row r="43" spans="1:9" ht="22.5" customHeight="1" thickTop="1" thickBot="1" x14ac:dyDescent="0.3">
      <c r="A43" s="22"/>
      <c r="B43" s="65" t="s">
        <v>10</v>
      </c>
      <c r="C43" s="66"/>
      <c r="D43" s="66"/>
      <c r="E43" s="60">
        <f>E22+E32+E39</f>
        <v>0</v>
      </c>
      <c r="F43" s="22"/>
    </row>
    <row r="44" spans="1:9" ht="8.25" customHeight="1" thickTop="1" thickBot="1" x14ac:dyDescent="0.3">
      <c r="A44" s="22"/>
      <c r="B44" s="67"/>
      <c r="C44" s="68"/>
      <c r="D44" s="68"/>
      <c r="E44" s="69"/>
      <c r="F44" s="22"/>
    </row>
    <row r="45" spans="1:9" ht="15.75" thickTop="1" x14ac:dyDescent="0.25">
      <c r="A45" s="22"/>
      <c r="B45" s="22"/>
      <c r="C45" s="22"/>
      <c r="D45" s="22"/>
      <c r="E45" s="58"/>
      <c r="F45" s="22"/>
    </row>
  </sheetData>
  <sheetProtection algorithmName="SHA-512" hashValue="+SgdWUwn+vpCkLGSialN4n8KGbC+rR1+feYvWy9MzYOfl59NnZ5cB6A1K8CpcoaaK5ekEpqPA6G3OVfWBxXAQQ==" saltValue="mvYqFWYh6ZMtVI5LLliRAg==" spinCount="100000" sheet="1" objects="1" scenarios="1"/>
  <mergeCells count="24">
    <mergeCell ref="D12:E12"/>
    <mergeCell ref="B9:C9"/>
    <mergeCell ref="D9:E9"/>
    <mergeCell ref="B10:C10"/>
    <mergeCell ref="D10:E10"/>
    <mergeCell ref="B11:C11"/>
    <mergeCell ref="D11:E11"/>
    <mergeCell ref="B5:E5"/>
    <mergeCell ref="B7:C7"/>
    <mergeCell ref="D7:E7"/>
    <mergeCell ref="B8:C8"/>
    <mergeCell ref="D8:E8"/>
    <mergeCell ref="B14:C14"/>
    <mergeCell ref="D14:E14"/>
    <mergeCell ref="E16:E17"/>
    <mergeCell ref="C16:D17"/>
    <mergeCell ref="B13:C13"/>
    <mergeCell ref="D13:E13"/>
    <mergeCell ref="B43:D43"/>
    <mergeCell ref="B44:E44"/>
    <mergeCell ref="E34:E35"/>
    <mergeCell ref="C34:D35"/>
    <mergeCell ref="E24:E25"/>
    <mergeCell ref="C24:D25"/>
  </mergeCells>
  <dataValidations count="1">
    <dataValidation type="list" allowBlank="1" showInputMessage="1" showErrorMessage="1" sqref="C20:C21 C28 C18" xr:uid="{30F76451-03DC-4927-BC7B-AA3070BB8F36}">
      <formula1>$G$7:$G$9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2022-11-29T16:31:43Z</cp:lastPrinted>
  <dcterms:created xsi:type="dcterms:W3CDTF">2022-03-16T12:07:19Z</dcterms:created>
  <dcterms:modified xsi:type="dcterms:W3CDTF">2022-12-12T12:52:58Z</dcterms:modified>
</cp:coreProperties>
</file>