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0 PROCESOS SELECCION\BOLSAS DE EMPLEO\BE Centro Idiomas 2025\BEGLID2501\WEB\"/>
    </mc:Choice>
  </mc:AlternateContent>
  <xr:revisionPtr revIDLastSave="0" documentId="13_ncr:1_{588C90F9-3DE4-40EB-8BAC-956721FB5FD3}" xr6:coauthVersionLast="36" xr6:coauthVersionMax="36" xr10:uidLastSave="{00000000-0000-0000-0000-000000000000}"/>
  <bookViews>
    <workbookView xWindow="0" yWindow="0" windowWidth="28800" windowHeight="11328" xr2:uid="{112853C9-DF0D-4C4D-A6E5-BC70BB454B9F}"/>
  </bookViews>
  <sheets>
    <sheet name="Hoja1" sheetId="1" r:id="rId1"/>
  </sheets>
  <definedNames>
    <definedName name="_xlnm.Print_Area" localSheetId="0">Hoja1!$B$1:$H$58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H52" i="1" s="1"/>
  <c r="J48" i="1"/>
  <c r="H48" i="1" s="1"/>
  <c r="J47" i="1"/>
  <c r="H47" i="1" s="1"/>
  <c r="J46" i="1"/>
  <c r="H46" i="1" s="1"/>
  <c r="J45" i="1"/>
  <c r="H45" i="1" s="1"/>
  <c r="J41" i="1"/>
  <c r="J40" i="1"/>
  <c r="J49" i="1" l="1"/>
  <c r="H49" i="1" s="1"/>
  <c r="J53" i="1"/>
  <c r="H53" i="1" l="1"/>
  <c r="J31" i="1"/>
  <c r="H31" i="1" s="1"/>
  <c r="J30" i="1"/>
  <c r="H30" i="1" s="1"/>
  <c r="J19" i="1"/>
  <c r="H19" i="1" s="1"/>
  <c r="J18" i="1"/>
  <c r="J25" i="1"/>
  <c r="H25" i="1"/>
  <c r="J32" i="1" l="1"/>
  <c r="H32" i="1" s="1"/>
  <c r="J20" i="1"/>
  <c r="H20" i="1" s="1"/>
  <c r="K25" i="1"/>
  <c r="H41" i="1" l="1"/>
  <c r="J39" i="1"/>
  <c r="J26" i="1"/>
  <c r="H26" i="1" s="1"/>
  <c r="H34" i="1" s="1"/>
  <c r="J24" i="1" l="1"/>
  <c r="H24" i="1" s="1"/>
  <c r="J38" i="1" l="1"/>
  <c r="H38" i="1" s="1"/>
  <c r="H18" i="1" l="1"/>
  <c r="J15" i="1" l="1"/>
  <c r="J42" i="1"/>
  <c r="H42" i="1" s="1"/>
  <c r="J55" i="1" s="1"/>
  <c r="H55" i="1" s="1"/>
  <c r="H40" i="1"/>
  <c r="H57" i="1" l="1"/>
  <c r="F11" i="1" s="1"/>
</calcChain>
</file>

<file path=xl/sharedStrings.xml><?xml version="1.0" encoding="utf-8"?>
<sst xmlns="http://schemas.openxmlformats.org/spreadsheetml/2006/main" count="74" uniqueCount="61">
  <si>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</si>
  <si>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</si>
  <si>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</si>
  <si>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</si>
  <si>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</si>
  <si>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</si>
  <si>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</si>
  <si>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</si>
  <si>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</si>
  <si>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</si>
  <si>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</si>
  <si>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</si>
  <si>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M2</t>
  </si>
  <si>
    <t>M2a</t>
  </si>
  <si>
    <t>Tabla autobaremación: a rellenar solo las casillas sombreadas</t>
  </si>
  <si>
    <t>Nº meses</t>
  </si>
  <si>
    <t>M2b</t>
  </si>
  <si>
    <t>Experiencia como Group leader en programas o campamentos de inmersión lingüística en España o en el extranjero, hasta 30 puntos.</t>
  </si>
  <si>
    <t>MÉRITOS PROFESIONALES | Máximo 60 puntos</t>
  </si>
  <si>
    <t>10 puntos por cada experiencia con una duración mínima de 7 días en el extranjero. Se puntuarán proporcionalmente las experiencias inferiores a 7 días.</t>
  </si>
  <si>
    <t>6 puntos por cada experiencia con una duración mínima de 7 días en España. Se puntuarán proporcionalmente las experiencias inferiores a 7 días.</t>
  </si>
  <si>
    <t>Total M1a</t>
  </si>
  <si>
    <t>M1aa</t>
  </si>
  <si>
    <t>M1ab</t>
  </si>
  <si>
    <t>M1b</t>
  </si>
  <si>
    <t>Experiencia como monitor, entrenador o similar en actividades grupales dirigidas a niños y jóvenes (grupos de scouts, equipos de deportes, clubs infantiles, etc.), hasta 20 puntos:</t>
  </si>
  <si>
    <t>5 puntos por cada experiencia con una duración mínima de 15 días. Se puntuarán proporcionalmente las experiencias inferiores a 15 días.</t>
  </si>
  <si>
    <t>Total M1b</t>
  </si>
  <si>
    <t>Experiencia como docente en idiomas, hasta 10 puntos:</t>
  </si>
  <si>
    <t>1 punto por cada mes trabajado o prácticas realizadas en ámbito docente con niños y jóvenes entre 6 y 18 años.</t>
  </si>
  <si>
    <t>0,5 puntos por cada mes trabajado en docencia con adultos a partir de 18 años.</t>
  </si>
  <si>
    <t>Total M1c</t>
  </si>
  <si>
    <t>M1c</t>
  </si>
  <si>
    <t>M1ca</t>
  </si>
  <si>
    <t>M1cb</t>
  </si>
  <si>
    <t>Total MÉRITOS PROFESIONALES</t>
  </si>
  <si>
    <t>Por acreditación y conocimiento de idiomas, hasta 25 puntos</t>
  </si>
  <si>
    <t>Acreditación oficial de la competencia lingüística en inglés C2: 25 puntos.</t>
  </si>
  <si>
    <t>Acreditación oficial de la competencia lingüística en inglés C1: 20 puntos.</t>
  </si>
  <si>
    <t>M2aa</t>
  </si>
  <si>
    <t>M2ab</t>
  </si>
  <si>
    <t>Total M2a</t>
  </si>
  <si>
    <t>Otras acreditaciones o certificados de aprovechamiento en actividades formativas en competencia lingüística en inglés, hasta 10 puntos:</t>
  </si>
  <si>
    <t>Por cada curso en idioma inglés en niveles C2, con una duración de más de 50 horas de formación: 10 puntos</t>
  </si>
  <si>
    <t>Por cada curso en idioma inglés en niveles C1, con una duración de más de 50 horas de formación: 5 puntos</t>
  </si>
  <si>
    <t>Por cada curso en idioma inglés en niveles C2, con una duración entre 15 y 50 horas de formación: 5 puntos</t>
  </si>
  <si>
    <t>Por cada curso en idioma inglés en niveles C1, con una duración entre 15 y 50 horas de formación: 2,5 puntos</t>
  </si>
  <si>
    <t>M2ba</t>
  </si>
  <si>
    <t>M2bb</t>
  </si>
  <si>
    <t>M2bc</t>
  </si>
  <si>
    <t>M2bd</t>
  </si>
  <si>
    <t>Total M2b</t>
  </si>
  <si>
    <t>M2c</t>
  </si>
  <si>
    <t xml:space="preserve">Por estancias académicas en el extranjero no vinculadas a programas de idiomas, como realización de años/trimestres académicos, estancias de verano en familias en el extranjero, hasta 15 puntos </t>
  </si>
  <si>
    <t xml:space="preserve">1 punto por cada mes de estancia. </t>
  </si>
  <si>
    <t>Total M2c</t>
  </si>
  <si>
    <t>OTROS MÉRITOS: Máximo 40 puntos</t>
  </si>
  <si>
    <t>Nº Experiencias</t>
  </si>
  <si>
    <t>Nº Cursos</t>
  </si>
  <si>
    <t>Total OTROS MÉRITOS</t>
  </si>
  <si>
    <t>M2ca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</si>
</sst>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  <font>
      <b/>
      <sz val="12"/>
      <color theme="1"/>
      <name val="DM Sans"/>
    </font>
  </fonts>
  <fills count="9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2" fontId="2" fillId="2" borderId="26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right" vertical="center"/>
    </xf>
    <xf numFmtId="0" fontId="2" fillId="2" borderId="27" xfId="0" applyFont="1" applyFill="1" applyBorder="1" applyAlignment="1" applyProtection="1">
      <alignment horizontal="justify" vertical="center" wrapText="1"/>
    </xf>
    <xf numFmtId="0" fontId="3" fillId="2" borderId="13" xfId="0" applyFont="1" applyFill="1" applyBorder="1" applyAlignment="1" applyProtection="1">
      <alignment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justify" vertical="center" wrapText="1"/>
    </xf>
    <xf numFmtId="0" fontId="3" fillId="7" borderId="27" xfId="0" applyFont="1" applyFill="1" applyBorder="1" applyAlignment="1" applyProtection="1">
      <alignment horizontal="center" vertical="center" wrapText="1"/>
    </xf>
    <xf numFmtId="0" fontId="3" fillId="7" borderId="27" xfId="0" applyFont="1" applyFill="1" applyBorder="1" applyAlignment="1" applyProtection="1">
      <alignment horizontal="right" vertical="center"/>
    </xf>
    <xf numFmtId="0" fontId="3" fillId="7" borderId="3" xfId="0" applyFont="1" applyFill="1" applyBorder="1" applyAlignment="1" applyProtection="1">
      <alignment horizontal="right" vertical="center"/>
    </xf>
    <xf numFmtId="2" fontId="3" fillId="7" borderId="13" xfId="0" applyNumberFormat="1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justify" vertical="center" wrapText="1"/>
    </xf>
    <xf numFmtId="0" fontId="3" fillId="8" borderId="10" xfId="0" applyFont="1" applyFill="1" applyBorder="1" applyAlignment="1" applyProtection="1">
      <alignment horizontal="center" vertical="center" wrapText="1"/>
    </xf>
    <xf numFmtId="2" fontId="3" fillId="8" borderId="14" xfId="0" applyNumberFormat="1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 applyProtection="1">
      <alignment horizontal="justify" vertical="center" wrapText="1"/>
    </xf>
    <xf numFmtId="0" fontId="3" fillId="8" borderId="7" xfId="0" applyFont="1" applyFill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2" fillId="8" borderId="38" xfId="0" applyFont="1" applyFill="1" applyBorder="1" applyAlignment="1" applyProtection="1">
      <alignment horizontal="justify" vertical="center" wrapText="1"/>
    </xf>
    <xf numFmtId="0" fontId="3" fillId="8" borderId="39" xfId="0" applyFont="1" applyFill="1" applyBorder="1" applyAlignment="1" applyProtection="1">
      <alignment horizontal="center" vertical="center" wrapText="1"/>
    </xf>
    <xf numFmtId="2" fontId="2" fillId="2" borderId="41" xfId="0" applyNumberFormat="1" applyFont="1" applyFill="1" applyBorder="1" applyAlignment="1" applyProtection="1">
      <alignment horizontal="center" vertical="center" wrapText="1"/>
    </xf>
    <xf numFmtId="0" fontId="2" fillId="6" borderId="34" xfId="0" applyFont="1" applyFill="1" applyBorder="1" applyAlignment="1" applyProtection="1">
      <alignment horizontal="center" vertical="center" wrapText="1"/>
    </xf>
    <xf numFmtId="2" fontId="3" fillId="7" borderId="2" xfId="0" applyNumberFormat="1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2" fontId="2" fillId="2" borderId="43" xfId="0" applyNumberFormat="1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justify" vertical="center" wrapText="1"/>
    </xf>
    <xf numFmtId="0" fontId="2" fillId="2" borderId="32" xfId="0" applyFont="1" applyFill="1" applyBorder="1" applyAlignment="1" applyProtection="1">
      <alignment horizontal="justify" vertical="center" wrapText="1"/>
    </xf>
    <xf numFmtId="0" fontId="3" fillId="8" borderId="39" xfId="0" applyFont="1" applyFill="1" applyBorder="1" applyAlignment="1" applyProtection="1">
      <alignment horizontal="right" vertical="center"/>
    </xf>
    <xf numFmtId="0" fontId="3" fillId="8" borderId="40" xfId="0" applyFont="1" applyFill="1" applyBorder="1" applyAlignment="1" applyProtection="1">
      <alignment horizontal="right" vertical="center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8" borderId="33" xfId="0" applyFont="1" applyFill="1" applyBorder="1" applyAlignment="1" applyProtection="1">
      <alignment horizontal="left" vertical="center" wrapText="1"/>
    </xf>
    <xf numFmtId="0" fontId="3" fillId="8" borderId="34" xfId="0" applyFont="1" applyFill="1" applyBorder="1" applyAlignment="1" applyProtection="1">
      <alignment horizontal="left" vertical="center" wrapText="1"/>
    </xf>
    <xf numFmtId="0" fontId="3" fillId="8" borderId="35" xfId="0" applyFont="1" applyFill="1" applyBorder="1" applyAlignment="1" applyProtection="1">
      <alignment horizontal="left" vertical="center" wrapText="1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2" fillId="6" borderId="34" xfId="0" applyFont="1" applyFill="1" applyBorder="1" applyAlignment="1" applyProtection="1">
      <alignment horizontal="justify" vertical="center" wrapText="1"/>
    </xf>
    <xf numFmtId="0" fontId="2" fillId="2" borderId="25" xfId="0" applyFont="1" applyFill="1" applyBorder="1" applyAlignment="1" applyProtection="1">
      <alignment horizontal="left" vertical="center" wrapText="1"/>
    </xf>
    <xf numFmtId="0" fontId="2" fillId="2" borderId="42" xfId="0" applyFont="1" applyFill="1" applyBorder="1" applyAlignment="1" applyProtection="1">
      <alignment horizontal="justify" vertical="center" wrapText="1"/>
    </xf>
    <xf numFmtId="0" fontId="3" fillId="8" borderId="9" xfId="0" applyFont="1" applyFill="1" applyBorder="1" applyAlignment="1" applyProtection="1">
      <alignment horizontal="left" vertical="center" wrapText="1"/>
    </xf>
    <xf numFmtId="0" fontId="3" fillId="8" borderId="10" xfId="0" applyFont="1" applyFill="1" applyBorder="1" applyAlignment="1" applyProtection="1">
      <alignment horizontal="left" vertical="center" wrapText="1"/>
    </xf>
    <xf numFmtId="0" fontId="3" fillId="8" borderId="11" xfId="0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justify" vertical="center" wrapText="1"/>
    </xf>
    <xf numFmtId="0" fontId="3" fillId="8" borderId="17" xfId="0" applyFont="1" applyFill="1" applyBorder="1" applyAlignment="1" applyProtection="1">
      <alignment horizontal="left" vertical="center" wrapText="1"/>
    </xf>
    <xf numFmtId="0" fontId="3" fillId="8" borderId="27" xfId="0" applyFont="1" applyFill="1" applyBorder="1" applyAlignment="1" applyProtection="1">
      <alignment horizontal="left" vertical="center" wrapText="1"/>
    </xf>
    <xf numFmtId="0" fontId="3" fillId="8" borderId="3" xfId="0" applyFont="1" applyFill="1" applyBorder="1" applyAlignment="1" applyProtection="1">
      <alignment horizontal="left" vertical="center" wrapText="1"/>
    </xf>
    <xf numFmtId="0" fontId="3" fillId="8" borderId="6" xfId="0" applyFont="1" applyFill="1" applyBorder="1" applyAlignment="1" applyProtection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</xf>
    <xf numFmtId="0" fontId="3" fillId="8" borderId="8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8" borderId="10" xfId="0" applyFont="1" applyFill="1" applyBorder="1" applyAlignment="1" applyProtection="1">
      <alignment horizontal="right" vertical="center"/>
    </xf>
    <xf numFmtId="0" fontId="3" fillId="8" borderId="11" xfId="0" applyFont="1" applyFill="1" applyBorder="1" applyAlignment="1" applyProtection="1">
      <alignment horizontal="right" vertical="center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3" fillId="8" borderId="4" xfId="0" applyFont="1" applyFill="1" applyBorder="1" applyAlignment="1" applyProtection="1">
      <alignment horizontal="left" vertical="center" wrapText="1"/>
    </xf>
    <xf numFmtId="0" fontId="3" fillId="8" borderId="0" xfId="0" applyFont="1" applyFill="1" applyBorder="1" applyAlignment="1" applyProtection="1">
      <alignment horizontal="left" vertical="center" wrapText="1"/>
    </xf>
    <xf numFmtId="0" fontId="3" fillId="8" borderId="5" xfId="0" applyFont="1" applyFill="1" applyBorder="1" applyAlignment="1" applyProtection="1">
      <alignment horizontal="left" vertical="center" wrapText="1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right" vertical="center"/>
    </xf>
    <xf numFmtId="0" fontId="3" fillId="8" borderId="8" xfId="0" applyFont="1" applyFill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3" fillId="7" borderId="17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 applyProtection="1">
      <alignment horizontal="center" vertical="center" wrapText="1"/>
    </xf>
    <xf numFmtId="0" fontId="2" fillId="7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3" fillId="7" borderId="10" xfId="0" applyFont="1" applyFill="1" applyBorder="1" applyAlignment="1" applyProtection="1">
      <alignment horizontal="right" vertical="center"/>
    </xf>
    <xf numFmtId="0" fontId="3" fillId="7" borderId="11" xfId="0" applyFont="1" applyFill="1" applyBorder="1" applyAlignment="1" applyProtection="1">
      <alignment horizontal="right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DE BOLSA DE EMPLEO GROUP LEADER </a:t>
          </a:r>
          <a:endParaRPr lang="es-E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IDIOMAS Y FORMACION</a:t>
          </a:r>
          <a:endParaRPr lang="es-E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REF: BEGLID2501</a:t>
          </a:r>
          <a:endParaRPr lang="es-ES" sz="3600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251460</xdr:colOff>
      <xdr:row>0</xdr:row>
      <xdr:rowOff>127634</xdr:rowOff>
    </xdr:from>
    <xdr:to>
      <xdr:col>4</xdr:col>
      <xdr:colOff>489585</xdr:colOff>
      <xdr:row>3</xdr:row>
      <xdr:rowOff>3809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27634"/>
          <a:ext cx="1769745" cy="1605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K61"/>
  <sheetViews>
    <sheetView tabSelected="1" zoomScaleNormal="100" workbookViewId="0">
      <selection activeCell="L12" sqref="L12"/>
    </sheetView>
  </sheetViews>
  <sheetFormatPr baseColWidth="10" defaultColWidth="11.44140625" defaultRowHeight="14.4" x14ac:dyDescent="0.3"/>
  <cols>
    <col min="1" max="1" width="3.44140625" style="5" customWidth="1"/>
    <col min="2" max="2" width="3.109375" style="5" customWidth="1"/>
    <col min="3" max="3" width="11.33203125" style="5" customWidth="1"/>
    <col min="4" max="4" width="11" style="5" customWidth="1"/>
    <col min="5" max="5" width="9.5546875" style="5" customWidth="1"/>
    <col min="6" max="6" width="20.33203125" style="5" customWidth="1"/>
    <col min="7" max="7" width="76.33203125" style="5" customWidth="1"/>
    <col min="8" max="8" width="16.6640625" style="6" customWidth="1"/>
    <col min="9" max="9" width="4.6640625" style="5" customWidth="1"/>
    <col min="10" max="10" width="10.88671875" style="4" hidden="1" customWidth="1"/>
    <col min="11" max="11" width="5" style="5" hidden="1" customWidth="1"/>
    <col min="12" max="16384" width="11.44140625" style="5"/>
  </cols>
  <sheetData>
    <row r="1" spans="1:10" ht="15.75" customHeight="1" x14ac:dyDescent="0.3">
      <c r="A1" s="1"/>
      <c r="B1" s="2"/>
      <c r="C1" s="2"/>
      <c r="D1" s="2"/>
      <c r="E1" s="2"/>
      <c r="F1" s="2"/>
      <c r="G1" s="2"/>
      <c r="H1" s="3"/>
      <c r="I1" s="1"/>
    </row>
    <row r="2" spans="1:10" ht="53.4" customHeight="1" x14ac:dyDescent="0.3">
      <c r="A2" s="1"/>
      <c r="B2" s="2"/>
      <c r="C2" s="2"/>
      <c r="D2" s="2"/>
      <c r="E2" s="2"/>
      <c r="F2" s="2"/>
      <c r="G2" s="2"/>
      <c r="H2" s="3"/>
      <c r="I2" s="1"/>
    </row>
    <row r="3" spans="1:10" ht="67.5" customHeight="1" x14ac:dyDescent="0.3">
      <c r="A3" s="1"/>
      <c r="B3" s="2"/>
      <c r="C3" s="2"/>
      <c r="D3" s="2"/>
      <c r="E3" s="2"/>
      <c r="F3" s="2"/>
      <c r="G3" s="2"/>
      <c r="H3" s="3"/>
      <c r="I3" s="1"/>
    </row>
    <row r="4" spans="1:10" ht="32.25" customHeight="1" thickBot="1" x14ac:dyDescent="0.35">
      <c r="A4" s="1"/>
      <c r="B4" s="2"/>
      <c r="C4" s="2"/>
      <c r="D4" s="2"/>
      <c r="E4" s="2"/>
      <c r="F4" s="2"/>
      <c r="G4" s="2"/>
      <c r="H4" s="3"/>
      <c r="I4" s="1"/>
    </row>
    <row r="5" spans="1:10" s="9" customFormat="1" ht="16.2" thickTop="1" thickBot="1" x14ac:dyDescent="0.35">
      <c r="A5" s="7"/>
      <c r="B5" s="111" t="s">
        <v>14</v>
      </c>
      <c r="C5" s="112"/>
      <c r="D5" s="113"/>
      <c r="E5" s="113"/>
      <c r="F5" s="113"/>
      <c r="G5" s="113"/>
      <c r="H5" s="114"/>
      <c r="I5" s="7"/>
      <c r="J5" s="8"/>
    </row>
    <row r="6" spans="1:10" s="9" customFormat="1" ht="15.6" thickTop="1" x14ac:dyDescent="0.3">
      <c r="A6" s="7"/>
      <c r="B6" s="10"/>
      <c r="C6" s="11"/>
      <c r="D6" s="11"/>
      <c r="E6" s="11"/>
      <c r="F6" s="11"/>
      <c r="G6" s="11"/>
      <c r="H6" s="12"/>
      <c r="I6" s="7"/>
    </row>
    <row r="7" spans="1:10" s="9" customFormat="1" ht="15" customHeight="1" x14ac:dyDescent="0.3">
      <c r="A7" s="7"/>
      <c r="B7" s="13"/>
      <c r="C7" s="116" t="s">
        <v>2</v>
      </c>
      <c r="D7" s="117"/>
      <c r="E7" s="118"/>
      <c r="F7" s="119"/>
      <c r="G7" s="120"/>
      <c r="H7" s="121"/>
      <c r="I7" s="7"/>
    </row>
    <row r="8" spans="1:10" s="9" customFormat="1" ht="15" x14ac:dyDescent="0.3">
      <c r="A8" s="7"/>
      <c r="B8" s="13"/>
      <c r="C8" s="116" t="s">
        <v>7</v>
      </c>
      <c r="D8" s="117"/>
      <c r="E8" s="118"/>
      <c r="F8" s="119"/>
      <c r="G8" s="120"/>
      <c r="H8" s="121"/>
      <c r="I8" s="7"/>
      <c r="J8" s="8" t="s">
        <v>0</v>
      </c>
    </row>
    <row r="9" spans="1:10" s="9" customFormat="1" ht="15" x14ac:dyDescent="0.3">
      <c r="A9" s="7"/>
      <c r="B9" s="13"/>
      <c r="C9" s="116" t="s">
        <v>3</v>
      </c>
      <c r="D9" s="117"/>
      <c r="E9" s="118"/>
      <c r="F9" s="119"/>
      <c r="G9" s="120"/>
      <c r="H9" s="121"/>
      <c r="I9" s="7"/>
      <c r="J9" s="8" t="s">
        <v>1</v>
      </c>
    </row>
    <row r="10" spans="1:10" s="9" customFormat="1" ht="14.25" customHeight="1" x14ac:dyDescent="0.3">
      <c r="A10" s="7"/>
      <c r="B10" s="13"/>
      <c r="C10" s="116" t="s">
        <v>4</v>
      </c>
      <c r="D10" s="117"/>
      <c r="E10" s="118"/>
      <c r="F10" s="119"/>
      <c r="G10" s="120"/>
      <c r="H10" s="121"/>
      <c r="I10" s="7"/>
      <c r="J10" s="8"/>
    </row>
    <row r="11" spans="1:10" s="9" customFormat="1" ht="16.5" customHeight="1" x14ac:dyDescent="0.3">
      <c r="A11" s="7"/>
      <c r="B11" s="13"/>
      <c r="C11" s="116" t="s">
        <v>9</v>
      </c>
      <c r="D11" s="117"/>
      <c r="E11" s="118"/>
      <c r="F11" s="122">
        <f>H57</f>
        <v>0</v>
      </c>
      <c r="G11" s="123"/>
      <c r="H11" s="124"/>
      <c r="I11" s="7"/>
      <c r="J11" s="8"/>
    </row>
    <row r="12" spans="1:10" s="9" customFormat="1" ht="14.25" customHeight="1" thickBot="1" x14ac:dyDescent="0.35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0" s="20" customFormat="1" ht="16.2" thickTop="1" thickBot="1" x14ac:dyDescent="0.35">
      <c r="A13" s="16"/>
      <c r="B13" s="17"/>
      <c r="C13" s="18" t="s">
        <v>11</v>
      </c>
      <c r="D13" s="93"/>
      <c r="E13" s="94"/>
      <c r="F13" s="125" t="s">
        <v>18</v>
      </c>
      <c r="G13" s="126"/>
      <c r="H13" s="110" t="s">
        <v>10</v>
      </c>
      <c r="I13" s="16"/>
      <c r="J13" s="19"/>
    </row>
    <row r="14" spans="1:10" s="20" customFormat="1" ht="20.25" customHeight="1" thickTop="1" thickBot="1" x14ac:dyDescent="0.35">
      <c r="A14" s="16"/>
      <c r="B14" s="17"/>
      <c r="C14" s="18" t="s">
        <v>5</v>
      </c>
      <c r="D14" s="95"/>
      <c r="E14" s="96"/>
      <c r="F14" s="127"/>
      <c r="G14" s="128"/>
      <c r="H14" s="115"/>
      <c r="I14" s="16"/>
      <c r="J14" s="19"/>
    </row>
    <row r="15" spans="1:10" s="20" customFormat="1" ht="18" hidden="1" customHeight="1" thickTop="1" thickBot="1" x14ac:dyDescent="0.35">
      <c r="A15" s="16"/>
      <c r="B15" s="17"/>
      <c r="C15" s="18" t="s">
        <v>12</v>
      </c>
      <c r="D15" s="99"/>
      <c r="E15" s="100"/>
      <c r="F15" s="101" t="s">
        <v>8</v>
      </c>
      <c r="G15" s="102"/>
      <c r="H15" s="43" t="s">
        <v>10</v>
      </c>
      <c r="I15" s="16"/>
      <c r="J15" s="19">
        <f>IF(D15=$J$8,1,0)</f>
        <v>0</v>
      </c>
    </row>
    <row r="16" spans="1:10" s="20" customFormat="1" ht="21.75" customHeight="1" thickTop="1" x14ac:dyDescent="0.3">
      <c r="A16" s="16"/>
      <c r="B16" s="17"/>
      <c r="C16" s="91" t="s">
        <v>6</v>
      </c>
      <c r="D16" s="93" t="s">
        <v>57</v>
      </c>
      <c r="E16" s="94"/>
      <c r="F16" s="103" t="s">
        <v>17</v>
      </c>
      <c r="G16" s="104"/>
      <c r="H16" s="105"/>
      <c r="I16" s="16"/>
      <c r="J16" s="19"/>
    </row>
    <row r="17" spans="1:11" s="20" customFormat="1" ht="21.75" customHeight="1" thickBot="1" x14ac:dyDescent="0.35">
      <c r="A17" s="16"/>
      <c r="B17" s="17"/>
      <c r="C17" s="92"/>
      <c r="D17" s="95"/>
      <c r="E17" s="96"/>
      <c r="F17" s="88"/>
      <c r="G17" s="89"/>
      <c r="H17" s="90"/>
      <c r="I17" s="16"/>
      <c r="J17" s="19"/>
    </row>
    <row r="18" spans="1:11" s="20" customFormat="1" ht="38.25" customHeight="1" thickTop="1" thickBot="1" x14ac:dyDescent="0.35">
      <c r="A18" s="16"/>
      <c r="B18" s="17"/>
      <c r="C18" s="30" t="s">
        <v>22</v>
      </c>
      <c r="D18" s="83"/>
      <c r="E18" s="83"/>
      <c r="F18" s="84" t="s">
        <v>19</v>
      </c>
      <c r="G18" s="84"/>
      <c r="H18" s="29">
        <f t="shared" ref="H18:H19" si="0">J18</f>
        <v>0</v>
      </c>
      <c r="I18" s="16"/>
      <c r="J18" s="19">
        <f>SUM(D18*10)</f>
        <v>0</v>
      </c>
      <c r="K18" s="20">
        <v>5</v>
      </c>
    </row>
    <row r="19" spans="1:11" s="20" customFormat="1" ht="38.25" customHeight="1" thickTop="1" thickBot="1" x14ac:dyDescent="0.35">
      <c r="A19" s="16"/>
      <c r="B19" s="17"/>
      <c r="C19" s="30" t="s">
        <v>23</v>
      </c>
      <c r="D19" s="83"/>
      <c r="E19" s="83"/>
      <c r="F19" s="84" t="s">
        <v>20</v>
      </c>
      <c r="G19" s="84"/>
      <c r="H19" s="29">
        <f t="shared" si="0"/>
        <v>0</v>
      </c>
      <c r="I19" s="16"/>
      <c r="J19" s="19">
        <f>SUM(D19*6)</f>
        <v>0</v>
      </c>
    </row>
    <row r="20" spans="1:11" s="20" customFormat="1" ht="30.75" customHeight="1" thickTop="1" thickBot="1" x14ac:dyDescent="0.35">
      <c r="A20" s="16"/>
      <c r="B20" s="17"/>
      <c r="C20" s="52"/>
      <c r="D20" s="53"/>
      <c r="E20" s="53"/>
      <c r="F20" s="97" t="s">
        <v>21</v>
      </c>
      <c r="G20" s="98"/>
      <c r="H20" s="54">
        <f>IF(J20&gt;30,30,J20)</f>
        <v>0</v>
      </c>
      <c r="I20" s="16"/>
      <c r="J20" s="19">
        <f>SUM(J18:J19)</f>
        <v>0</v>
      </c>
    </row>
    <row r="21" spans="1:11" s="20" customFormat="1" ht="10.199999999999999" customHeight="1" thickTop="1" thickBot="1" x14ac:dyDescent="0.35">
      <c r="A21" s="16"/>
      <c r="B21" s="17"/>
      <c r="C21" s="32"/>
      <c r="D21" s="21"/>
      <c r="E21" s="21"/>
      <c r="F21" s="22"/>
      <c r="G21" s="22"/>
      <c r="H21" s="33"/>
      <c r="I21" s="16"/>
      <c r="J21" s="19"/>
    </row>
    <row r="22" spans="1:11" s="20" customFormat="1" ht="21.75" customHeight="1" thickTop="1" x14ac:dyDescent="0.3">
      <c r="A22" s="16"/>
      <c r="B22" s="17"/>
      <c r="C22" s="91" t="s">
        <v>24</v>
      </c>
      <c r="D22" s="93" t="s">
        <v>57</v>
      </c>
      <c r="E22" s="94"/>
      <c r="F22" s="85" t="s">
        <v>25</v>
      </c>
      <c r="G22" s="86"/>
      <c r="H22" s="87"/>
      <c r="I22" s="16"/>
      <c r="J22" s="19"/>
    </row>
    <row r="23" spans="1:11" s="20" customFormat="1" ht="23.25" customHeight="1" thickBot="1" x14ac:dyDescent="0.35">
      <c r="A23" s="16"/>
      <c r="B23" s="17"/>
      <c r="C23" s="92"/>
      <c r="D23" s="95"/>
      <c r="E23" s="96"/>
      <c r="F23" s="88"/>
      <c r="G23" s="89"/>
      <c r="H23" s="90"/>
      <c r="I23" s="16"/>
      <c r="J23" s="19"/>
    </row>
    <row r="24" spans="1:11" s="20" customFormat="1" ht="18" hidden="1" customHeight="1" x14ac:dyDescent="0.3">
      <c r="A24" s="16"/>
      <c r="B24" s="17"/>
      <c r="C24" s="26" t="s">
        <v>6</v>
      </c>
      <c r="D24" s="99"/>
      <c r="E24" s="100"/>
      <c r="F24" s="101" t="s">
        <v>8</v>
      </c>
      <c r="G24" s="102"/>
      <c r="H24" s="31">
        <f>1*J24</f>
        <v>0</v>
      </c>
      <c r="I24" s="16"/>
      <c r="J24" s="19">
        <f>IF(D24=$J$8,1,0)</f>
        <v>0</v>
      </c>
    </row>
    <row r="25" spans="1:11" s="20" customFormat="1" ht="33.75" customHeight="1" thickTop="1" thickBot="1" x14ac:dyDescent="0.35">
      <c r="A25" s="16"/>
      <c r="B25" s="17"/>
      <c r="C25" s="35" t="s">
        <v>24</v>
      </c>
      <c r="D25" s="83"/>
      <c r="E25" s="83"/>
      <c r="F25" s="131" t="s">
        <v>26</v>
      </c>
      <c r="G25" s="131"/>
      <c r="H25" s="29">
        <f>D25*5</f>
        <v>0</v>
      </c>
      <c r="I25" s="1"/>
      <c r="J25" s="4">
        <f>D25*5</f>
        <v>0</v>
      </c>
      <c r="K25" s="5">
        <f>IF(J25&gt;1,1,J25)</f>
        <v>0</v>
      </c>
    </row>
    <row r="26" spans="1:11" s="20" customFormat="1" ht="30.75" customHeight="1" thickBot="1" x14ac:dyDescent="0.35">
      <c r="A26" s="16"/>
      <c r="B26" s="17"/>
      <c r="C26" s="55"/>
      <c r="D26" s="56"/>
      <c r="E26" s="56"/>
      <c r="F26" s="108" t="s">
        <v>27</v>
      </c>
      <c r="G26" s="109"/>
      <c r="H26" s="54">
        <f>IF(J26&gt;20,20,J26)</f>
        <v>0</v>
      </c>
      <c r="I26" s="16"/>
      <c r="J26" s="19">
        <f>SUM(H25:H25)</f>
        <v>0</v>
      </c>
    </row>
    <row r="27" spans="1:11" s="20" customFormat="1" ht="10.199999999999999" customHeight="1" thickTop="1" thickBot="1" x14ac:dyDescent="0.35">
      <c r="A27" s="16"/>
      <c r="B27" s="17"/>
      <c r="C27" s="40"/>
      <c r="D27" s="21"/>
      <c r="E27" s="21"/>
      <c r="F27" s="22"/>
      <c r="G27" s="22"/>
      <c r="H27" s="34"/>
      <c r="I27" s="16"/>
      <c r="J27" s="19"/>
    </row>
    <row r="28" spans="1:11" s="20" customFormat="1" ht="30.75" customHeight="1" thickTop="1" x14ac:dyDescent="0.3">
      <c r="A28" s="16"/>
      <c r="B28" s="17"/>
      <c r="C28" s="91" t="s">
        <v>32</v>
      </c>
      <c r="D28" s="93" t="s">
        <v>15</v>
      </c>
      <c r="E28" s="94"/>
      <c r="F28" s="85" t="s">
        <v>28</v>
      </c>
      <c r="G28" s="86"/>
      <c r="H28" s="87"/>
      <c r="I28" s="16"/>
      <c r="J28" s="19"/>
    </row>
    <row r="29" spans="1:11" s="20" customFormat="1" ht="11.4" customHeight="1" thickBot="1" x14ac:dyDescent="0.35">
      <c r="A29" s="16"/>
      <c r="B29" s="17"/>
      <c r="C29" s="92"/>
      <c r="D29" s="95"/>
      <c r="E29" s="96"/>
      <c r="F29" s="88"/>
      <c r="G29" s="89"/>
      <c r="H29" s="90"/>
      <c r="I29" s="16"/>
      <c r="J29" s="19"/>
    </row>
    <row r="30" spans="1:11" s="20" customFormat="1" ht="30.75" customHeight="1" thickTop="1" thickBot="1" x14ac:dyDescent="0.35">
      <c r="A30" s="16"/>
      <c r="B30" s="17"/>
      <c r="C30" s="30" t="s">
        <v>33</v>
      </c>
      <c r="D30" s="83"/>
      <c r="E30" s="83"/>
      <c r="F30" s="84" t="s">
        <v>29</v>
      </c>
      <c r="G30" s="84"/>
      <c r="H30" s="29">
        <f t="shared" ref="H30:H31" si="1">J30</f>
        <v>0</v>
      </c>
      <c r="I30" s="16"/>
      <c r="J30" s="4">
        <f>D30*1</f>
        <v>0</v>
      </c>
    </row>
    <row r="31" spans="1:11" s="20" customFormat="1" ht="30.75" customHeight="1" thickTop="1" thickBot="1" x14ac:dyDescent="0.35">
      <c r="A31" s="16"/>
      <c r="B31" s="17"/>
      <c r="C31" s="30" t="s">
        <v>34</v>
      </c>
      <c r="D31" s="83"/>
      <c r="E31" s="83"/>
      <c r="F31" s="84" t="s">
        <v>30</v>
      </c>
      <c r="G31" s="84"/>
      <c r="H31" s="29">
        <f t="shared" si="1"/>
        <v>0</v>
      </c>
      <c r="I31" s="16"/>
      <c r="J31" s="4">
        <f>D31*0.5</f>
        <v>0</v>
      </c>
    </row>
    <row r="32" spans="1:11" s="20" customFormat="1" ht="30.75" customHeight="1" thickTop="1" thickBot="1" x14ac:dyDescent="0.35">
      <c r="A32" s="16"/>
      <c r="B32" s="17"/>
      <c r="C32" s="52"/>
      <c r="D32" s="53"/>
      <c r="E32" s="53"/>
      <c r="F32" s="97" t="s">
        <v>31</v>
      </c>
      <c r="G32" s="98"/>
      <c r="H32" s="54">
        <f>IF(J32&gt;10,10,J32)</f>
        <v>0</v>
      </c>
      <c r="I32" s="16"/>
      <c r="J32" s="19">
        <f>SUM(J30:J31)</f>
        <v>0</v>
      </c>
    </row>
    <row r="33" spans="1:10" s="20" customFormat="1" ht="9" customHeight="1" thickTop="1" thickBot="1" x14ac:dyDescent="0.35">
      <c r="A33" s="16"/>
      <c r="B33" s="17"/>
      <c r="C33" s="46"/>
      <c r="D33" s="44"/>
      <c r="E33" s="44"/>
      <c r="F33" s="45"/>
      <c r="G33" s="41"/>
      <c r="H33" s="28"/>
      <c r="I33" s="16"/>
      <c r="J33" s="19"/>
    </row>
    <row r="34" spans="1:10" s="20" customFormat="1" ht="30.75" customHeight="1" thickTop="1" thickBot="1" x14ac:dyDescent="0.35">
      <c r="A34" s="16"/>
      <c r="B34" s="17"/>
      <c r="C34" s="51"/>
      <c r="D34" s="47"/>
      <c r="E34" s="47"/>
      <c r="F34" s="48"/>
      <c r="G34" s="49" t="s">
        <v>35</v>
      </c>
      <c r="H34" s="50">
        <f>SUM(H32,H26,H20)</f>
        <v>0</v>
      </c>
      <c r="I34" s="16"/>
      <c r="J34" s="19"/>
    </row>
    <row r="35" spans="1:10" s="20" customFormat="1" ht="24" customHeight="1" thickTop="1" thickBot="1" x14ac:dyDescent="0.35">
      <c r="A35" s="16"/>
      <c r="B35" s="17"/>
      <c r="C35" s="46"/>
      <c r="D35" s="44"/>
      <c r="E35" s="44"/>
      <c r="F35" s="45"/>
      <c r="G35" s="41"/>
      <c r="H35" s="33"/>
      <c r="I35" s="16"/>
      <c r="J35" s="19"/>
    </row>
    <row r="36" spans="1:10" s="20" customFormat="1" ht="24" customHeight="1" thickTop="1" thickBot="1" x14ac:dyDescent="0.35">
      <c r="A36" s="16"/>
      <c r="B36" s="17"/>
      <c r="C36" s="18" t="s">
        <v>11</v>
      </c>
      <c r="D36" s="93"/>
      <c r="E36" s="94"/>
      <c r="F36" s="141" t="s">
        <v>56</v>
      </c>
      <c r="G36" s="142"/>
      <c r="H36" s="129" t="s">
        <v>10</v>
      </c>
      <c r="I36" s="16"/>
      <c r="J36" s="19"/>
    </row>
    <row r="37" spans="1:10" s="20" customFormat="1" ht="21.75" customHeight="1" thickTop="1" thickBot="1" x14ac:dyDescent="0.35">
      <c r="A37" s="16"/>
      <c r="B37" s="17"/>
      <c r="C37" s="18" t="s">
        <v>12</v>
      </c>
      <c r="D37" s="95"/>
      <c r="E37" s="96"/>
      <c r="F37" s="142"/>
      <c r="G37" s="142"/>
      <c r="H37" s="130"/>
      <c r="I37" s="16"/>
      <c r="J37" s="19"/>
    </row>
    <row r="38" spans="1:10" s="20" customFormat="1" ht="18" hidden="1" customHeight="1" x14ac:dyDescent="0.35">
      <c r="A38" s="16"/>
      <c r="B38" s="17"/>
      <c r="C38" s="36" t="s">
        <v>6</v>
      </c>
      <c r="D38" s="93" t="s">
        <v>15</v>
      </c>
      <c r="E38" s="94"/>
      <c r="F38" s="101" t="s">
        <v>8</v>
      </c>
      <c r="G38" s="102"/>
      <c r="H38" s="37">
        <f>1*J38</f>
        <v>0</v>
      </c>
      <c r="I38" s="16"/>
      <c r="J38" s="19">
        <f>IF(D38=$J$8,1,0)</f>
        <v>0</v>
      </c>
    </row>
    <row r="39" spans="1:10" s="20" customFormat="1" ht="29.4" customHeight="1" thickTop="1" thickBot="1" x14ac:dyDescent="0.35">
      <c r="A39" s="16"/>
      <c r="B39" s="17"/>
      <c r="C39" s="58" t="s">
        <v>13</v>
      </c>
      <c r="D39" s="95"/>
      <c r="E39" s="96"/>
      <c r="F39" s="73" t="s">
        <v>36</v>
      </c>
      <c r="G39" s="74"/>
      <c r="H39" s="75"/>
      <c r="I39" s="16"/>
      <c r="J39" s="4">
        <f t="shared" ref="J39" si="2">D39*1</f>
        <v>0</v>
      </c>
    </row>
    <row r="40" spans="1:10" s="20" customFormat="1" ht="29.4" customHeight="1" thickTop="1" thickBot="1" x14ac:dyDescent="0.35">
      <c r="A40" s="16"/>
      <c r="B40" s="17"/>
      <c r="C40" s="38" t="s">
        <v>39</v>
      </c>
      <c r="D40" s="106"/>
      <c r="E40" s="107"/>
      <c r="F40" s="66" t="s">
        <v>37</v>
      </c>
      <c r="G40" s="66"/>
      <c r="H40" s="39">
        <f>SUM(J40)</f>
        <v>0</v>
      </c>
      <c r="I40" s="16"/>
      <c r="J40" s="4">
        <f>IF(D40=$J$8,25,0)</f>
        <v>0</v>
      </c>
    </row>
    <row r="41" spans="1:10" s="20" customFormat="1" ht="26.4" customHeight="1" thickTop="1" thickBot="1" x14ac:dyDescent="0.35">
      <c r="A41" s="16"/>
      <c r="B41" s="17"/>
      <c r="C41" s="57" t="s">
        <v>40</v>
      </c>
      <c r="D41" s="143"/>
      <c r="E41" s="144"/>
      <c r="F41" s="67" t="s">
        <v>38</v>
      </c>
      <c r="G41" s="67"/>
      <c r="H41" s="39">
        <f>J41</f>
        <v>0</v>
      </c>
      <c r="I41" s="16"/>
      <c r="J41" s="4">
        <f>IF(D41=$J$8,20,0)</f>
        <v>0</v>
      </c>
    </row>
    <row r="42" spans="1:10" s="20" customFormat="1" ht="30.75" customHeight="1" thickBot="1" x14ac:dyDescent="0.35">
      <c r="A42" s="16"/>
      <c r="B42" s="17"/>
      <c r="C42" s="59"/>
      <c r="D42" s="60"/>
      <c r="E42" s="60"/>
      <c r="F42" s="68" t="s">
        <v>41</v>
      </c>
      <c r="G42" s="69"/>
      <c r="H42" s="54">
        <f>IF(J42&gt;25,25,J42)</f>
        <v>0</v>
      </c>
      <c r="I42" s="16"/>
      <c r="J42" s="19">
        <f>SUM(J38:J41)</f>
        <v>0</v>
      </c>
    </row>
    <row r="43" spans="1:10" s="20" customFormat="1" ht="10.199999999999999" customHeight="1" thickTop="1" thickBot="1" x14ac:dyDescent="0.35">
      <c r="A43" s="16"/>
      <c r="B43" s="17"/>
      <c r="C43" s="62"/>
      <c r="D43" s="76"/>
      <c r="E43" s="76"/>
      <c r="F43" s="77"/>
      <c r="G43" s="77"/>
      <c r="H43" s="61"/>
      <c r="I43" s="16"/>
      <c r="J43" s="4"/>
    </row>
    <row r="44" spans="1:10" s="20" customFormat="1" ht="45" customHeight="1" thickTop="1" thickBot="1" x14ac:dyDescent="0.35">
      <c r="A44" s="16"/>
      <c r="B44" s="17"/>
      <c r="C44" s="58" t="s">
        <v>16</v>
      </c>
      <c r="D44" s="71" t="s">
        <v>58</v>
      </c>
      <c r="E44" s="72"/>
      <c r="F44" s="73" t="s">
        <v>42</v>
      </c>
      <c r="G44" s="74"/>
      <c r="H44" s="75"/>
      <c r="I44" s="16"/>
      <c r="J44" s="4"/>
    </row>
    <row r="45" spans="1:10" s="20" customFormat="1" ht="32.4" customHeight="1" thickTop="1" x14ac:dyDescent="0.3">
      <c r="A45" s="16"/>
      <c r="B45" s="17"/>
      <c r="C45" s="38" t="s">
        <v>47</v>
      </c>
      <c r="D45" s="70"/>
      <c r="E45" s="70"/>
      <c r="F45" s="66" t="s">
        <v>43</v>
      </c>
      <c r="G45" s="66"/>
      <c r="H45" s="39">
        <f>SUM(J45)</f>
        <v>0</v>
      </c>
      <c r="I45" s="16"/>
      <c r="J45" s="4">
        <f>D45*10</f>
        <v>0</v>
      </c>
    </row>
    <row r="46" spans="1:10" s="20" customFormat="1" ht="32.4" customHeight="1" x14ac:dyDescent="0.3">
      <c r="A46" s="16"/>
      <c r="B46" s="17"/>
      <c r="C46" s="57" t="s">
        <v>48</v>
      </c>
      <c r="D46" s="70"/>
      <c r="E46" s="70"/>
      <c r="F46" s="67" t="s">
        <v>44</v>
      </c>
      <c r="G46" s="67"/>
      <c r="H46" s="39">
        <f>J46</f>
        <v>0</v>
      </c>
      <c r="I46" s="16"/>
      <c r="J46" s="4">
        <f>D46*5</f>
        <v>0</v>
      </c>
    </row>
    <row r="47" spans="1:10" s="20" customFormat="1" ht="33" customHeight="1" x14ac:dyDescent="0.3">
      <c r="A47" s="16"/>
      <c r="B47" s="17"/>
      <c r="C47" s="57" t="s">
        <v>49</v>
      </c>
      <c r="D47" s="70"/>
      <c r="E47" s="70"/>
      <c r="F47" s="78" t="s">
        <v>45</v>
      </c>
      <c r="G47" s="78"/>
      <c r="H47" s="39">
        <f t="shared" ref="H47:H48" si="3">J47</f>
        <v>0</v>
      </c>
      <c r="I47" s="16"/>
      <c r="J47" s="4">
        <f>D47*5</f>
        <v>0</v>
      </c>
    </row>
    <row r="48" spans="1:10" s="20" customFormat="1" ht="34.799999999999997" customHeight="1" thickBot="1" x14ac:dyDescent="0.35">
      <c r="A48" s="16"/>
      <c r="B48" s="17"/>
      <c r="C48" s="57" t="s">
        <v>50</v>
      </c>
      <c r="D48" s="70"/>
      <c r="E48" s="70"/>
      <c r="F48" s="66" t="s">
        <v>46</v>
      </c>
      <c r="G48" s="66"/>
      <c r="H48" s="39">
        <f t="shared" si="3"/>
        <v>0</v>
      </c>
      <c r="I48" s="16"/>
      <c r="J48" s="4">
        <f>D48*2.5</f>
        <v>0</v>
      </c>
    </row>
    <row r="49" spans="1:10" s="20" customFormat="1" ht="30.75" customHeight="1" thickBot="1" x14ac:dyDescent="0.35">
      <c r="A49" s="16"/>
      <c r="B49" s="17"/>
      <c r="C49" s="59"/>
      <c r="D49" s="60"/>
      <c r="E49" s="60"/>
      <c r="F49" s="68" t="s">
        <v>51</v>
      </c>
      <c r="G49" s="69"/>
      <c r="H49" s="54">
        <f>IF(J49&gt;10,10,J49)</f>
        <v>0</v>
      </c>
      <c r="I49" s="16"/>
      <c r="J49" s="19">
        <f>SUM(J45:J48)</f>
        <v>0</v>
      </c>
    </row>
    <row r="50" spans="1:10" s="20" customFormat="1" ht="10.199999999999999" customHeight="1" thickTop="1" thickBot="1" x14ac:dyDescent="0.35">
      <c r="A50" s="16"/>
      <c r="B50" s="17"/>
      <c r="C50" s="62"/>
      <c r="D50" s="76"/>
      <c r="E50" s="76"/>
      <c r="F50" s="77"/>
      <c r="G50" s="77"/>
      <c r="H50" s="61"/>
      <c r="I50" s="16"/>
      <c r="J50" s="4"/>
    </row>
    <row r="51" spans="1:10" s="20" customFormat="1" ht="51" customHeight="1" thickTop="1" thickBot="1" x14ac:dyDescent="0.35">
      <c r="A51" s="16"/>
      <c r="B51" s="17"/>
      <c r="C51" s="58" t="s">
        <v>52</v>
      </c>
      <c r="D51" s="71" t="s">
        <v>15</v>
      </c>
      <c r="E51" s="72"/>
      <c r="F51" s="80" t="s">
        <v>53</v>
      </c>
      <c r="G51" s="81"/>
      <c r="H51" s="82"/>
      <c r="I51" s="16"/>
      <c r="J51" s="4"/>
    </row>
    <row r="52" spans="1:10" s="20" customFormat="1" ht="32.4" customHeight="1" thickTop="1" thickBot="1" x14ac:dyDescent="0.35">
      <c r="A52" s="16"/>
      <c r="B52" s="17"/>
      <c r="C52" s="38" t="s">
        <v>60</v>
      </c>
      <c r="D52" s="70"/>
      <c r="E52" s="70"/>
      <c r="F52" s="79" t="s">
        <v>54</v>
      </c>
      <c r="G52" s="79"/>
      <c r="H52" s="65">
        <f>SUM(J52)</f>
        <v>0</v>
      </c>
      <c r="I52" s="16"/>
      <c r="J52" s="4">
        <f>D52*1</f>
        <v>0</v>
      </c>
    </row>
    <row r="53" spans="1:10" s="20" customFormat="1" ht="30.75" customHeight="1" thickBot="1" x14ac:dyDescent="0.35">
      <c r="A53" s="16"/>
      <c r="B53" s="17"/>
      <c r="C53" s="59"/>
      <c r="D53" s="60"/>
      <c r="E53" s="60"/>
      <c r="F53" s="68" t="s">
        <v>55</v>
      </c>
      <c r="G53" s="69"/>
      <c r="H53" s="54">
        <f>IF(J53&gt;15,15,J53)</f>
        <v>0</v>
      </c>
      <c r="I53" s="16"/>
      <c r="J53" s="19">
        <f>SUM(J52)</f>
        <v>0</v>
      </c>
    </row>
    <row r="54" spans="1:10" s="20" customFormat="1" ht="9" customHeight="1" thickTop="1" thickBot="1" x14ac:dyDescent="0.35">
      <c r="A54" s="16"/>
      <c r="B54" s="17"/>
      <c r="C54" s="42"/>
      <c r="D54" s="44"/>
      <c r="E54" s="44"/>
      <c r="F54" s="45"/>
      <c r="G54" s="45"/>
      <c r="H54" s="28"/>
      <c r="I54" s="16"/>
      <c r="J54" s="19"/>
    </row>
    <row r="55" spans="1:10" s="20" customFormat="1" ht="30.75" customHeight="1" thickTop="1" thickBot="1" x14ac:dyDescent="0.35">
      <c r="A55" s="16"/>
      <c r="B55" s="17"/>
      <c r="C55" s="51"/>
      <c r="D55" s="64"/>
      <c r="E55" s="64"/>
      <c r="F55" s="139" t="s">
        <v>59</v>
      </c>
      <c r="G55" s="140"/>
      <c r="H55" s="63">
        <f>IF(J55&gt;40,40,J55)</f>
        <v>0</v>
      </c>
      <c r="I55" s="16"/>
      <c r="J55" s="19">
        <f>SUM(H53,H49,H42)</f>
        <v>0</v>
      </c>
    </row>
    <row r="56" spans="1:10" s="20" customFormat="1" ht="14.25" customHeight="1" thickTop="1" thickBot="1" x14ac:dyDescent="0.35">
      <c r="A56" s="16"/>
      <c r="B56" s="17"/>
      <c r="C56" s="27"/>
      <c r="D56" s="21"/>
      <c r="E56" s="21"/>
      <c r="F56" s="22"/>
      <c r="G56" s="22"/>
      <c r="H56" s="28"/>
      <c r="I56" s="16"/>
      <c r="J56" s="19"/>
    </row>
    <row r="57" spans="1:10" s="20" customFormat="1" ht="30" customHeight="1" thickTop="1" thickBot="1" x14ac:dyDescent="0.35">
      <c r="A57" s="16"/>
      <c r="B57" s="17"/>
      <c r="C57" s="136" t="s">
        <v>9</v>
      </c>
      <c r="D57" s="137"/>
      <c r="E57" s="137"/>
      <c r="F57" s="137"/>
      <c r="G57" s="138"/>
      <c r="H57" s="23">
        <f>SUM(H55,H34)</f>
        <v>0</v>
      </c>
      <c r="I57" s="16"/>
      <c r="J57" s="19"/>
    </row>
    <row r="58" spans="1:10" s="20" customFormat="1" ht="18" customHeight="1" thickTop="1" thickBot="1" x14ac:dyDescent="0.35">
      <c r="A58" s="16"/>
      <c r="B58" s="132"/>
      <c r="C58" s="133"/>
      <c r="D58" s="134"/>
      <c r="E58" s="134"/>
      <c r="F58" s="134"/>
      <c r="G58" s="134"/>
      <c r="H58" s="135"/>
      <c r="I58" s="16"/>
      <c r="J58" s="19"/>
    </row>
    <row r="59" spans="1:10" s="20" customFormat="1" ht="15.6" thickTop="1" x14ac:dyDescent="0.3">
      <c r="A59" s="16"/>
      <c r="B59" s="16"/>
      <c r="C59" s="16"/>
      <c r="D59" s="16"/>
      <c r="E59" s="16"/>
      <c r="F59" s="16"/>
      <c r="G59" s="16"/>
      <c r="H59" s="24"/>
      <c r="I59" s="16"/>
      <c r="J59" s="19"/>
    </row>
    <row r="60" spans="1:10" s="20" customFormat="1" ht="15" x14ac:dyDescent="0.3">
      <c r="H60" s="25"/>
      <c r="J60" s="19"/>
    </row>
    <row r="61" spans="1:10" s="20" customFormat="1" ht="15" x14ac:dyDescent="0.3">
      <c r="H61" s="25"/>
      <c r="J61" s="19"/>
    </row>
  </sheetData>
  <sheetProtection password="D967" sheet="1" objects="1" scenarios="1"/>
  <mergeCells count="74">
    <mergeCell ref="H36:H37"/>
    <mergeCell ref="D25:E25"/>
    <mergeCell ref="F25:G25"/>
    <mergeCell ref="B58:H58"/>
    <mergeCell ref="C57:G57"/>
    <mergeCell ref="F55:G55"/>
    <mergeCell ref="D36:E37"/>
    <mergeCell ref="F53:G53"/>
    <mergeCell ref="F36:G37"/>
    <mergeCell ref="D46:E46"/>
    <mergeCell ref="F46:G46"/>
    <mergeCell ref="D50:E50"/>
    <mergeCell ref="D40:E40"/>
    <mergeCell ref="D41:E41"/>
    <mergeCell ref="B5:H5"/>
    <mergeCell ref="F15:G15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11:H11"/>
    <mergeCell ref="D15:E15"/>
    <mergeCell ref="F13:G14"/>
    <mergeCell ref="D13:E14"/>
    <mergeCell ref="F38:G38"/>
    <mergeCell ref="F26:G26"/>
    <mergeCell ref="D28:E29"/>
    <mergeCell ref="F32:G32"/>
    <mergeCell ref="D38:E39"/>
    <mergeCell ref="F39:H39"/>
    <mergeCell ref="D51:E51"/>
    <mergeCell ref="D52:E52"/>
    <mergeCell ref="C16:C17"/>
    <mergeCell ref="C22:C23"/>
    <mergeCell ref="C28:C29"/>
    <mergeCell ref="D19:E19"/>
    <mergeCell ref="F19:G19"/>
    <mergeCell ref="D16:E17"/>
    <mergeCell ref="F20:G20"/>
    <mergeCell ref="D18:E18"/>
    <mergeCell ref="F18:G18"/>
    <mergeCell ref="D22:E23"/>
    <mergeCell ref="D24:E24"/>
    <mergeCell ref="F24:G24"/>
    <mergeCell ref="F22:H23"/>
    <mergeCell ref="F16:H17"/>
    <mergeCell ref="D30:E30"/>
    <mergeCell ref="F30:G30"/>
    <mergeCell ref="D31:E31"/>
    <mergeCell ref="F31:G31"/>
    <mergeCell ref="F28:H29"/>
    <mergeCell ref="F50:G50"/>
    <mergeCell ref="F52:G52"/>
    <mergeCell ref="F51:H51"/>
    <mergeCell ref="F42:G42"/>
    <mergeCell ref="F40:G40"/>
    <mergeCell ref="F41:G41"/>
    <mergeCell ref="F49:G49"/>
    <mergeCell ref="D45:E45"/>
    <mergeCell ref="F45:G45"/>
    <mergeCell ref="D44:E44"/>
    <mergeCell ref="F44:H44"/>
    <mergeCell ref="D43:E43"/>
    <mergeCell ref="D47:E47"/>
    <mergeCell ref="D48:E48"/>
    <mergeCell ref="F43:G43"/>
    <mergeCell ref="F47:G47"/>
    <mergeCell ref="F48:G48"/>
  </mergeCells>
  <dataValidations count="1">
    <dataValidation type="list" allowBlank="1" showInputMessage="1" showErrorMessage="1" sqref="D15:E15 D24:E24 D40:E4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YOLANDA CALVO CONDE</cp:lastModifiedBy>
  <cp:lastPrinted>2024-10-29T09:30:00Z</cp:lastPrinted>
  <dcterms:created xsi:type="dcterms:W3CDTF">2022-03-16T12:07:19Z</dcterms:created>
  <dcterms:modified xsi:type="dcterms:W3CDTF">2025-01-27T09:59:07Z</dcterms:modified>
</cp:coreProperties>
</file>